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<sst xmlns="http://schemas.openxmlformats.org/spreadsheetml/2006/main" count="52" uniqueCount="48">
  <si>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</si>
  <si>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</si>
  <si>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</si>
  <si>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</si>
  <si>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</si>
  <si>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</si>
  <si>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</si>
  <si>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</si>
  <si>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</si>
  <si>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</si>
  <si>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</si>
  <si>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</si>
  <si>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2.1</t>
  </si>
  <si>
    <t>2.2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</si>
  <si>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</si>
  <si>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</si>
  <si>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</si>
  <si>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</si>
  <si>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</si>
  <si>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</si>
  <si>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Santa Vita SRL</t>
  </si>
  <si>
    <t>SC Human Laborator SRL</t>
  </si>
  <si>
    <t>SC Botiserv SRL</t>
  </si>
  <si>
    <t>SC Manitou SRL</t>
  </si>
  <si>
    <t>SC Uromed SRL</t>
  </si>
  <si>
    <t>SC Cezar Med SRL</t>
  </si>
  <si>
    <t xml:space="preserve">BUGET LABORATOARE =  </t>
  </si>
  <si>
    <t>Criteriul de evaluare resurse 50 %</t>
  </si>
  <si>
    <t>Criteriul de calitate      a)   25%</t>
  </si>
  <si>
    <t>Criteriul de calitate     b)  25%</t>
  </si>
  <si>
    <t>SC Clinica Korall SRL</t>
  </si>
  <si>
    <t>SC Laborator Korall SRL</t>
  </si>
  <si>
    <t>Valoare punct</t>
  </si>
  <si>
    <t>Spital Judetean</t>
  </si>
  <si>
    <t>Spital Negresti Oas</t>
  </si>
  <si>
    <t>laborator</t>
  </si>
  <si>
    <t>radiologie</t>
  </si>
  <si>
    <t>Anexa 1</t>
  </si>
  <si>
    <t>trim I</t>
  </si>
  <si>
    <t>aprilie</t>
  </si>
  <si>
    <t>Total an</t>
  </si>
  <si>
    <t>An</t>
  </si>
  <si>
    <t>Trim I</t>
  </si>
  <si>
    <t>Diferenta</t>
  </si>
  <si>
    <t>Total paraclinic trim. I</t>
  </si>
  <si>
    <t>Total aprilie-decembrie</t>
  </si>
  <si>
    <t>aprilie 2017</t>
  </si>
  <si>
    <t>PUNCTAJE LABORATOARE DE ANALIZE MEDICALE PENTRU ANUL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</si>
</sst>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84" fontId="7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" fontId="7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3" sqref="E3"/>
    </sheetView>
  </sheetViews>
  <sheetFormatPr defaultColWidth="9.140625" defaultRowHeight="12.75"/>
  <cols>
    <col min="3" max="3" width="9.57421875" style="0" customWidth="1"/>
    <col min="4" max="4" width="14.574218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6" t="s">
        <v>10</v>
      </c>
      <c r="H1" s="36"/>
    </row>
    <row r="2" spans="5:6" ht="20.25">
      <c r="E2" s="29">
        <v>2017</v>
      </c>
      <c r="F2" s="37"/>
    </row>
    <row r="5" spans="1:5" ht="12.75">
      <c r="A5" s="37"/>
      <c r="B5" s="30" t="s">
        <v>26</v>
      </c>
      <c r="E5" s="2">
        <f>E18</f>
        <v>2615000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50</v>
      </c>
      <c r="D9" s="5">
        <f>E5*C9/100</f>
        <v>1307500</v>
      </c>
      <c r="E9" s="5">
        <f>' anexa 2'!D25</f>
        <v>9332</v>
      </c>
      <c r="F9" s="8">
        <f>D9/E9</f>
        <v>140.10930132876126</v>
      </c>
    </row>
    <row r="10" spans="2:6" ht="15">
      <c r="B10" s="4" t="s">
        <v>12</v>
      </c>
      <c r="C10" s="4">
        <v>25</v>
      </c>
      <c r="D10" s="5">
        <f>E5*C10/100</f>
        <v>653750</v>
      </c>
      <c r="E10" s="5">
        <f>' anexa 2'!F25</f>
        <v>1977</v>
      </c>
      <c r="F10" s="8">
        <f>D10/E10</f>
        <v>330.6777946383409</v>
      </c>
    </row>
    <row r="11" spans="2:6" ht="15">
      <c r="B11" s="4" t="s">
        <v>13</v>
      </c>
      <c r="C11" s="4">
        <v>25</v>
      </c>
      <c r="D11" s="5">
        <f>E5*C11/100</f>
        <v>653750</v>
      </c>
      <c r="E11" s="5">
        <f>' anexa 2'!H25</f>
        <v>9125</v>
      </c>
      <c r="F11" s="8">
        <f>D11/E11</f>
        <v>71.64383561643835</v>
      </c>
    </row>
    <row r="12" spans="2:6" s="3" customFormat="1" ht="15.75">
      <c r="B12" s="6" t="s">
        <v>2</v>
      </c>
      <c r="C12" s="6">
        <f>SUM(C9:C11)</f>
        <v>100</v>
      </c>
      <c r="D12" s="7">
        <f>SUM(D9:D11)</f>
        <v>2615000</v>
      </c>
      <c r="E12" s="7">
        <f>SUM(E9:E10)</f>
        <v>11309</v>
      </c>
      <c r="F12" s="7">
        <f>SUM(F9:F11)</f>
        <v>542.4309315835405</v>
      </c>
    </row>
    <row r="16" spans="4:7" ht="12.75">
      <c r="D16" s="30"/>
      <c r="E16" s="2"/>
      <c r="F16" s="2"/>
      <c r="G16" s="2"/>
    </row>
    <row r="17" spans="2:6" ht="12.75">
      <c r="B17" t="s">
        <v>44</v>
      </c>
      <c r="D17" s="42"/>
      <c r="E17" s="42">
        <v>5230000</v>
      </c>
      <c r="F17" s="9"/>
    </row>
    <row r="18" spans="2:5" ht="12.75">
      <c r="B18" s="37" t="s">
        <v>35</v>
      </c>
      <c r="D18" s="30"/>
      <c r="E18" s="42">
        <f>E17*50/100</f>
        <v>2615000</v>
      </c>
    </row>
    <row r="19" spans="2:5" ht="12.75">
      <c r="B19" t="s">
        <v>36</v>
      </c>
      <c r="D19" s="30"/>
      <c r="E19" s="43">
        <f>E17-E18</f>
        <v>2615000</v>
      </c>
    </row>
    <row r="20" spans="2:6" ht="12.75">
      <c r="B20" s="37"/>
      <c r="E20" s="42"/>
      <c r="F20" s="2"/>
    </row>
    <row r="23" spans="2:4" ht="12.75">
      <c r="B23" s="30" t="s">
        <v>41</v>
      </c>
      <c r="D23" s="2">
        <v>6935000</v>
      </c>
    </row>
    <row r="24" spans="2:4" ht="12.75">
      <c r="B24" s="31" t="s">
        <v>42</v>
      </c>
      <c r="D24" s="2">
        <v>1705000</v>
      </c>
    </row>
    <row r="25" spans="2:4" ht="12.75">
      <c r="B25" s="30" t="s">
        <v>43</v>
      </c>
      <c r="D25" s="2">
        <f>D23-D24</f>
        <v>5230000</v>
      </c>
    </row>
    <row r="26" ht="12.75">
      <c r="D26" s="2"/>
    </row>
    <row r="27" ht="12.75">
      <c r="D27" s="2"/>
    </row>
    <row r="28" ht="12.75">
      <c r="D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="75" zoomScaleNormal="75" zoomScalePageLayoutView="0" workbookViewId="0" topLeftCell="A1">
      <selection activeCell="E37" sqref="E37"/>
    </sheetView>
  </sheetViews>
  <sheetFormatPr defaultColWidth="16.8515625" defaultRowHeight="12.75"/>
  <cols>
    <col min="1" max="1" width="3.00390625" style="10" customWidth="1"/>
    <col min="2" max="2" width="4.8515625" style="10" customWidth="1"/>
    <col min="3" max="3" width="33.00390625" style="10" customWidth="1"/>
    <col min="4" max="4" width="12.421875" style="10" customWidth="1"/>
    <col min="5" max="5" width="15.28125" style="10" customWidth="1"/>
    <col min="6" max="6" width="7.140625" style="10" customWidth="1"/>
    <col min="7" max="7" width="15.57421875" style="10" customWidth="1"/>
    <col min="8" max="8" width="10.421875" style="10" customWidth="1"/>
    <col min="9" max="9" width="15.00390625" style="10" customWidth="1"/>
    <col min="10" max="10" width="16.140625" style="10" customWidth="1"/>
    <col min="11" max="16384" width="16.8515625" style="10" customWidth="1"/>
  </cols>
  <sheetData>
    <row r="1" spans="2:14" ht="15" customHeight="1">
      <c r="B1" s="11"/>
      <c r="C1" s="35"/>
      <c r="D1" s="11"/>
      <c r="E1" s="11"/>
      <c r="F1" s="11"/>
      <c r="G1" s="11"/>
      <c r="H1" s="11"/>
      <c r="I1" s="11"/>
      <c r="L1" s="35"/>
      <c r="N1" s="10" t="s">
        <v>37</v>
      </c>
    </row>
    <row r="2" spans="3:12" ht="18" customHeight="1">
      <c r="C2" s="35"/>
      <c r="D2" s="34" t="s">
        <v>47</v>
      </c>
      <c r="E2" s="34"/>
      <c r="F2" s="34"/>
      <c r="L2" s="35"/>
    </row>
    <row r="3" spans="3:12" ht="18">
      <c r="C3" s="35"/>
      <c r="D3" s="12"/>
      <c r="E3" s="12"/>
      <c r="L3" s="35"/>
    </row>
    <row r="4" spans="3:7" ht="18">
      <c r="C4" s="35"/>
      <c r="D4" s="12"/>
      <c r="E4" s="12"/>
      <c r="F4" s="47" t="s">
        <v>46</v>
      </c>
      <c r="G4" s="47"/>
    </row>
    <row r="5" spans="3:5" ht="18">
      <c r="C5" s="35"/>
      <c r="D5" s="12"/>
      <c r="E5" s="12"/>
    </row>
    <row r="6" spans="4:9" ht="16.5">
      <c r="D6" s="13"/>
      <c r="E6" s="13"/>
      <c r="F6" s="14"/>
      <c r="G6" s="14"/>
      <c r="H6" s="14"/>
      <c r="I6" s="14"/>
    </row>
    <row r="7" spans="2:13" ht="45" customHeight="1">
      <c r="B7" s="15" t="s">
        <v>1</v>
      </c>
      <c r="C7" s="16" t="s">
        <v>0</v>
      </c>
      <c r="D7" s="45" t="s">
        <v>27</v>
      </c>
      <c r="E7" s="46"/>
      <c r="F7" s="45" t="s">
        <v>28</v>
      </c>
      <c r="G7" s="46"/>
      <c r="H7" s="45" t="s">
        <v>29</v>
      </c>
      <c r="I7" s="46"/>
      <c r="J7" s="22"/>
      <c r="K7" s="22"/>
      <c r="L7" s="22"/>
      <c r="M7" s="22"/>
    </row>
    <row r="8" spans="2:13" ht="87.75" customHeight="1">
      <c r="B8" s="15"/>
      <c r="C8" s="15"/>
      <c r="D8" s="15" t="s">
        <v>11</v>
      </c>
      <c r="E8" s="15" t="s">
        <v>3</v>
      </c>
      <c r="F8" s="15" t="s">
        <v>11</v>
      </c>
      <c r="G8" s="15" t="s">
        <v>9</v>
      </c>
      <c r="H8" s="15" t="s">
        <v>11</v>
      </c>
      <c r="I8" s="15" t="s">
        <v>9</v>
      </c>
      <c r="J8" s="15" t="s">
        <v>45</v>
      </c>
      <c r="K8" s="15" t="s">
        <v>38</v>
      </c>
      <c r="L8" s="15" t="s">
        <v>39</v>
      </c>
      <c r="M8" s="15" t="s">
        <v>40</v>
      </c>
    </row>
    <row r="9" spans="2:13" s="21" customFormat="1" ht="16.5">
      <c r="B9" s="17">
        <v>1</v>
      </c>
      <c r="C9" s="17" t="s">
        <v>14</v>
      </c>
      <c r="D9" s="38">
        <v>878.28</v>
      </c>
      <c r="E9" s="18">
        <f aca="true" t="shared" si="0" ref="E9:E24">D9*$D$27</f>
        <v>123055.19717102444</v>
      </c>
      <c r="F9" s="19">
        <v>154</v>
      </c>
      <c r="G9" s="20">
        <f>F9*$F$27</f>
        <v>50924.3803743045</v>
      </c>
      <c r="H9" s="20">
        <v>619</v>
      </c>
      <c r="I9" s="20">
        <f>H9*$H$27</f>
        <v>44347.53424657534</v>
      </c>
      <c r="J9" s="41">
        <f>E9+G9+I9</f>
        <v>218327.1117919043</v>
      </c>
      <c r="K9" s="18">
        <v>75290.22</v>
      </c>
      <c r="L9" s="18">
        <v>27190</v>
      </c>
      <c r="M9" s="44">
        <f>J9+K9</f>
        <v>293617.3317919043</v>
      </c>
    </row>
    <row r="10" spans="2:13" ht="16.5">
      <c r="B10" s="22">
        <v>2</v>
      </c>
      <c r="C10" s="22" t="s">
        <v>15</v>
      </c>
      <c r="D10" s="39">
        <v>735</v>
      </c>
      <c r="E10" s="18">
        <f t="shared" si="0"/>
        <v>102980.33647663952</v>
      </c>
      <c r="F10" s="19">
        <v>143</v>
      </c>
      <c r="G10" s="20">
        <f aca="true" t="shared" si="1" ref="G10:G24">F10*$F$27</f>
        <v>47286.92463328275</v>
      </c>
      <c r="H10" s="20">
        <v>488</v>
      </c>
      <c r="I10" s="20">
        <f aca="true" t="shared" si="2" ref="I10:I24">H10*$H$27</f>
        <v>34962.191780821915</v>
      </c>
      <c r="J10" s="41">
        <f aca="true" t="shared" si="3" ref="J10:J24">E10+G10+I10</f>
        <v>185229.4528907442</v>
      </c>
      <c r="K10" s="18">
        <v>62262.86</v>
      </c>
      <c r="L10" s="18">
        <v>22563</v>
      </c>
      <c r="M10" s="44">
        <f aca="true" t="shared" si="4" ref="M10:M24">J10+K10</f>
        <v>247492.3128907442</v>
      </c>
    </row>
    <row r="11" spans="2:13" ht="16.5">
      <c r="B11" s="22">
        <v>3</v>
      </c>
      <c r="C11" s="22" t="s">
        <v>16</v>
      </c>
      <c r="D11" s="39">
        <v>733.74</v>
      </c>
      <c r="E11" s="18">
        <f t="shared" si="0"/>
        <v>102803.79875696529</v>
      </c>
      <c r="F11" s="19">
        <v>156</v>
      </c>
      <c r="G11" s="20">
        <f t="shared" si="1"/>
        <v>51585.73596358118</v>
      </c>
      <c r="H11" s="20">
        <v>608</v>
      </c>
      <c r="I11" s="20">
        <f t="shared" si="2"/>
        <v>43559.45205479452</v>
      </c>
      <c r="J11" s="41">
        <f t="shared" si="3"/>
        <v>197948.986775341</v>
      </c>
      <c r="K11" s="18">
        <v>65777.35</v>
      </c>
      <c r="L11" s="18">
        <v>23877</v>
      </c>
      <c r="M11" s="44">
        <f t="shared" si="4"/>
        <v>263726.336775341</v>
      </c>
    </row>
    <row r="12" spans="2:13" ht="16.5">
      <c r="B12" s="22">
        <v>4</v>
      </c>
      <c r="C12" s="22" t="s">
        <v>17</v>
      </c>
      <c r="D12" s="39">
        <v>666.94</v>
      </c>
      <c r="E12" s="18">
        <f t="shared" si="0"/>
        <v>93444.49742820405</v>
      </c>
      <c r="F12" s="19">
        <v>121</v>
      </c>
      <c r="G12" s="20">
        <f t="shared" si="1"/>
        <v>40012.01315123925</v>
      </c>
      <c r="H12" s="20">
        <v>672</v>
      </c>
      <c r="I12" s="20">
        <f t="shared" si="2"/>
        <v>48144.65753424657</v>
      </c>
      <c r="J12" s="41">
        <f t="shared" si="3"/>
        <v>181601.16811368987</v>
      </c>
      <c r="K12" s="18">
        <v>65720.93</v>
      </c>
      <c r="L12" s="18">
        <v>22820</v>
      </c>
      <c r="M12" s="44">
        <f t="shared" si="4"/>
        <v>247322.09811368986</v>
      </c>
    </row>
    <row r="13" spans="2:13" ht="16.5">
      <c r="B13" s="22">
        <v>5</v>
      </c>
      <c r="C13" s="22" t="s">
        <v>18</v>
      </c>
      <c r="D13" s="39">
        <v>727.2</v>
      </c>
      <c r="E13" s="18">
        <f t="shared" si="0"/>
        <v>101887.48392627519</v>
      </c>
      <c r="F13" s="19">
        <v>138</v>
      </c>
      <c r="G13" s="20">
        <f t="shared" si="1"/>
        <v>45633.535660091045</v>
      </c>
      <c r="H13" s="20">
        <v>776</v>
      </c>
      <c r="I13" s="20">
        <f t="shared" si="2"/>
        <v>55595.61643835616</v>
      </c>
      <c r="J13" s="41">
        <f t="shared" si="3"/>
        <v>203116.63602472242</v>
      </c>
      <c r="K13" s="18">
        <v>60486.52</v>
      </c>
      <c r="L13" s="18">
        <v>21987</v>
      </c>
      <c r="M13" s="44">
        <f t="shared" si="4"/>
        <v>263603.15602472244</v>
      </c>
    </row>
    <row r="14" spans="2:13" ht="16.5">
      <c r="B14" s="22">
        <v>6</v>
      </c>
      <c r="C14" s="22" t="s">
        <v>19</v>
      </c>
      <c r="D14" s="39">
        <v>418.38</v>
      </c>
      <c r="E14" s="18">
        <f t="shared" si="0"/>
        <v>58618.92948992713</v>
      </c>
      <c r="F14" s="19">
        <v>151</v>
      </c>
      <c r="G14" s="20">
        <f t="shared" si="1"/>
        <v>49932.34699038948</v>
      </c>
      <c r="H14" s="20">
        <v>891</v>
      </c>
      <c r="I14" s="20">
        <f t="shared" si="2"/>
        <v>63834.65753424657</v>
      </c>
      <c r="J14" s="41">
        <f t="shared" si="3"/>
        <v>172385.9340145632</v>
      </c>
      <c r="K14" s="18">
        <v>54820.73</v>
      </c>
      <c r="L14" s="18">
        <v>19921</v>
      </c>
      <c r="M14" s="44">
        <f t="shared" si="4"/>
        <v>227206.6640145632</v>
      </c>
    </row>
    <row r="15" spans="2:13" ht="16.5">
      <c r="B15" s="22">
        <v>7</v>
      </c>
      <c r="C15" s="22" t="s">
        <v>20</v>
      </c>
      <c r="D15" s="39">
        <v>861.56</v>
      </c>
      <c r="E15" s="18">
        <f t="shared" si="0"/>
        <v>120712.56965280755</v>
      </c>
      <c r="F15" s="19">
        <v>151</v>
      </c>
      <c r="G15" s="20">
        <f t="shared" si="1"/>
        <v>49932.34699038948</v>
      </c>
      <c r="H15" s="20">
        <v>891</v>
      </c>
      <c r="I15" s="20">
        <f t="shared" si="2"/>
        <v>63834.65753424657</v>
      </c>
      <c r="J15" s="41">
        <f t="shared" si="3"/>
        <v>234479.5741774436</v>
      </c>
      <c r="K15" s="18">
        <v>74188.87</v>
      </c>
      <c r="L15" s="18">
        <v>26989</v>
      </c>
      <c r="M15" s="44">
        <f t="shared" si="4"/>
        <v>308668.4441774436</v>
      </c>
    </row>
    <row r="16" spans="2:13" ht="16.5">
      <c r="B16" s="22">
        <v>8</v>
      </c>
      <c r="C16" s="23" t="s">
        <v>21</v>
      </c>
      <c r="D16" s="39">
        <v>499.52</v>
      </c>
      <c r="E16" s="18">
        <f t="shared" si="0"/>
        <v>69987.39819974282</v>
      </c>
      <c r="F16" s="19">
        <v>156</v>
      </c>
      <c r="G16" s="20">
        <f t="shared" si="1"/>
        <v>51585.73596358118</v>
      </c>
      <c r="H16" s="20">
        <v>891</v>
      </c>
      <c r="I16" s="20">
        <f t="shared" si="2"/>
        <v>63834.65753424657</v>
      </c>
      <c r="J16" s="41">
        <f t="shared" si="3"/>
        <v>185407.79169757056</v>
      </c>
      <c r="K16" s="18">
        <v>57455.21</v>
      </c>
      <c r="L16" s="18">
        <v>20955</v>
      </c>
      <c r="M16" s="44">
        <f t="shared" si="4"/>
        <v>242863.00169757055</v>
      </c>
    </row>
    <row r="17" spans="2:13" ht="16.5">
      <c r="B17" s="22">
        <v>9</v>
      </c>
      <c r="C17" s="23" t="s">
        <v>24</v>
      </c>
      <c r="D17" s="39">
        <v>564.5</v>
      </c>
      <c r="E17" s="18">
        <f t="shared" si="0"/>
        <v>79091.70060008574</v>
      </c>
      <c r="F17" s="19">
        <v>141</v>
      </c>
      <c r="G17" s="20">
        <f t="shared" si="1"/>
        <v>46625.56904400607</v>
      </c>
      <c r="H17" s="20">
        <v>548</v>
      </c>
      <c r="I17" s="20">
        <f t="shared" si="2"/>
        <v>39260.821917808214</v>
      </c>
      <c r="J17" s="41">
        <f t="shared" si="3"/>
        <v>164978.09156190002</v>
      </c>
      <c r="K17" s="18">
        <v>54849.31</v>
      </c>
      <c r="L17" s="18">
        <v>19949</v>
      </c>
      <c r="M17" s="44">
        <f t="shared" si="4"/>
        <v>219827.4015619</v>
      </c>
    </row>
    <row r="18" spans="2:13" ht="16.5">
      <c r="B18" s="22">
        <v>10</v>
      </c>
      <c r="C18" s="23" t="s">
        <v>25</v>
      </c>
      <c r="D18" s="39">
        <v>297.48</v>
      </c>
      <c r="E18" s="18">
        <f t="shared" si="0"/>
        <v>41679.7149592799</v>
      </c>
      <c r="F18" s="19">
        <v>134</v>
      </c>
      <c r="G18" s="20">
        <f t="shared" si="1"/>
        <v>44310.82448153768</v>
      </c>
      <c r="H18" s="20">
        <v>523</v>
      </c>
      <c r="I18" s="20">
        <f t="shared" si="2"/>
        <v>37469.72602739726</v>
      </c>
      <c r="J18" s="41">
        <f t="shared" si="3"/>
        <v>123460.26546821484</v>
      </c>
      <c r="K18" s="18">
        <v>43542.16</v>
      </c>
      <c r="L18" s="18">
        <v>15842</v>
      </c>
      <c r="M18" s="44">
        <f t="shared" si="4"/>
        <v>167002.42546821485</v>
      </c>
    </row>
    <row r="19" spans="2:13" ht="16.5">
      <c r="B19" s="22">
        <v>11</v>
      </c>
      <c r="C19" s="22" t="s">
        <v>22</v>
      </c>
      <c r="D19" s="39">
        <v>713.24</v>
      </c>
      <c r="E19" s="18">
        <f t="shared" si="0"/>
        <v>99931.55807972568</v>
      </c>
      <c r="F19" s="19">
        <v>140</v>
      </c>
      <c r="G19" s="20">
        <f t="shared" si="1"/>
        <v>46294.89124936773</v>
      </c>
      <c r="H19" s="20">
        <v>616</v>
      </c>
      <c r="I19" s="20">
        <f t="shared" si="2"/>
        <v>44132.602739726026</v>
      </c>
      <c r="J19" s="41">
        <f t="shared" si="3"/>
        <v>190359.05206881944</v>
      </c>
      <c r="K19" s="18">
        <v>60074.83</v>
      </c>
      <c r="L19" s="18">
        <v>21775</v>
      </c>
      <c r="M19" s="44">
        <f t="shared" si="4"/>
        <v>250433.88206881942</v>
      </c>
    </row>
    <row r="20" spans="2:13" ht="16.5">
      <c r="B20" s="22">
        <v>12</v>
      </c>
      <c r="C20" s="22" t="s">
        <v>30</v>
      </c>
      <c r="D20" s="39">
        <v>673.2</v>
      </c>
      <c r="E20" s="18">
        <f t="shared" si="0"/>
        <v>94321.58165452209</v>
      </c>
      <c r="F20" s="19">
        <v>124</v>
      </c>
      <c r="G20" s="20">
        <f t="shared" si="1"/>
        <v>41004.04653515427</v>
      </c>
      <c r="H20" s="20">
        <v>773</v>
      </c>
      <c r="I20" s="20">
        <f t="shared" si="2"/>
        <v>55380.68493150685</v>
      </c>
      <c r="J20" s="41">
        <f t="shared" si="3"/>
        <v>190706.3131211832</v>
      </c>
      <c r="K20" s="18">
        <v>58664.94</v>
      </c>
      <c r="L20" s="18">
        <v>21265</v>
      </c>
      <c r="M20" s="44">
        <f t="shared" si="4"/>
        <v>249371.2531211832</v>
      </c>
    </row>
    <row r="21" spans="2:13" ht="16.5">
      <c r="B21" s="22">
        <v>13</v>
      </c>
      <c r="C21" s="22" t="s">
        <v>31</v>
      </c>
      <c r="D21" s="39">
        <v>602.36</v>
      </c>
      <c r="E21" s="18">
        <f t="shared" si="0"/>
        <v>84396.23874839263</v>
      </c>
      <c r="F21" s="19">
        <v>125</v>
      </c>
      <c r="G21" s="20">
        <f t="shared" si="1"/>
        <v>41334.72432979261</v>
      </c>
      <c r="H21" s="20">
        <v>521</v>
      </c>
      <c r="I21" s="20">
        <f t="shared" si="2"/>
        <v>37326.438356164384</v>
      </c>
      <c r="J21" s="41">
        <f t="shared" si="3"/>
        <v>163057.40143434962</v>
      </c>
      <c r="K21" s="18">
        <v>56480.85</v>
      </c>
      <c r="L21" s="18">
        <v>20581</v>
      </c>
      <c r="M21" s="44">
        <f t="shared" si="4"/>
        <v>219538.25143434963</v>
      </c>
    </row>
    <row r="22" spans="2:13" ht="16.5">
      <c r="B22" s="22">
        <v>14</v>
      </c>
      <c r="C22" s="22" t="s">
        <v>23</v>
      </c>
      <c r="D22" s="39">
        <v>702.6</v>
      </c>
      <c r="E22" s="18">
        <f>D22*$D$27</f>
        <v>98440.79511358766</v>
      </c>
      <c r="F22" s="19">
        <v>143</v>
      </c>
      <c r="G22" s="20">
        <f>F22*$F$27</f>
        <v>47286.92463328275</v>
      </c>
      <c r="H22" s="20">
        <v>308</v>
      </c>
      <c r="I22" s="20">
        <f>H22*$H$27</f>
        <v>22066.301369863013</v>
      </c>
      <c r="J22" s="41">
        <f t="shared" si="3"/>
        <v>167794.02111673343</v>
      </c>
      <c r="K22" s="18">
        <v>51155.7</v>
      </c>
      <c r="L22" s="18">
        <v>18556</v>
      </c>
      <c r="M22" s="44">
        <f t="shared" si="4"/>
        <v>218949.72111673345</v>
      </c>
    </row>
    <row r="23" spans="2:13" ht="16.5">
      <c r="B23" s="22">
        <v>15</v>
      </c>
      <c r="C23" s="22" t="s">
        <v>33</v>
      </c>
      <c r="D23" s="39">
        <v>136</v>
      </c>
      <c r="E23" s="18">
        <f>D23*$D$27</f>
        <v>19054.864980711533</v>
      </c>
      <c r="F23" s="19"/>
      <c r="G23" s="20">
        <f>F23*$F$27</f>
        <v>0</v>
      </c>
      <c r="H23" s="20"/>
      <c r="I23" s="20">
        <f>H23*$H$27</f>
        <v>0</v>
      </c>
      <c r="J23" s="41">
        <f t="shared" si="3"/>
        <v>19054.864980711533</v>
      </c>
      <c r="K23" s="18">
        <v>5952.3</v>
      </c>
      <c r="L23" s="18">
        <v>2252</v>
      </c>
      <c r="M23" s="44">
        <f t="shared" si="4"/>
        <v>25007.164980711532</v>
      </c>
    </row>
    <row r="24" spans="2:13" ht="16.5">
      <c r="B24" s="22">
        <v>14</v>
      </c>
      <c r="C24" s="22" t="s">
        <v>34</v>
      </c>
      <c r="D24" s="39">
        <v>122</v>
      </c>
      <c r="E24" s="18">
        <f t="shared" si="0"/>
        <v>17093.334762108872</v>
      </c>
      <c r="F24" s="19"/>
      <c r="G24" s="20">
        <f t="shared" si="1"/>
        <v>0</v>
      </c>
      <c r="H24" s="20"/>
      <c r="I24" s="20">
        <f t="shared" si="2"/>
        <v>0</v>
      </c>
      <c r="J24" s="41">
        <f t="shared" si="3"/>
        <v>17093.334762108872</v>
      </c>
      <c r="K24" s="18">
        <v>5777.23</v>
      </c>
      <c r="L24" s="18">
        <v>2227</v>
      </c>
      <c r="M24" s="44">
        <f t="shared" si="4"/>
        <v>22870.564762108872</v>
      </c>
    </row>
    <row r="25" spans="2:13" s="27" customFormat="1" ht="16.5">
      <c r="B25" s="24"/>
      <c r="C25" s="24" t="s">
        <v>2</v>
      </c>
      <c r="D25" s="40">
        <f aca="true" t="shared" si="5" ref="D25:M25">SUM(D9:D24)</f>
        <v>9332</v>
      </c>
      <c r="E25" s="25">
        <f t="shared" si="5"/>
        <v>1307500.0000000002</v>
      </c>
      <c r="F25" s="26">
        <f t="shared" si="5"/>
        <v>1977</v>
      </c>
      <c r="G25" s="25">
        <f t="shared" si="5"/>
        <v>653749.9999999999</v>
      </c>
      <c r="H25" s="28">
        <f t="shared" si="5"/>
        <v>9125</v>
      </c>
      <c r="I25" s="25">
        <f t="shared" si="5"/>
        <v>653750</v>
      </c>
      <c r="J25" s="25">
        <f t="shared" si="5"/>
        <v>2615000.0000000005</v>
      </c>
      <c r="K25" s="25">
        <f t="shared" si="5"/>
        <v>852500.0099999999</v>
      </c>
      <c r="L25" s="25">
        <f>SUM(L9:L24)</f>
        <v>308749</v>
      </c>
      <c r="M25" s="25">
        <f t="shared" si="5"/>
        <v>3467500.0099999993</v>
      </c>
    </row>
    <row r="27" spans="3:8" ht="16.5">
      <c r="C27" s="10" t="s">
        <v>32</v>
      </c>
      <c r="D27" s="10">
        <f>'anexa 1'!F9</f>
        <v>140.10930132876126</v>
      </c>
      <c r="F27" s="10">
        <f>'anexa 1'!F10</f>
        <v>330.6777946383409</v>
      </c>
      <c r="H27" s="10">
        <f>'anexa 1'!F11</f>
        <v>71.64383561643835</v>
      </c>
    </row>
    <row r="31" spans="3:5" ht="18">
      <c r="C31" s="33"/>
      <c r="D31" s="32"/>
      <c r="E31" s="33"/>
    </row>
    <row r="32" spans="3:5" ht="18">
      <c r="C32" s="33"/>
      <c r="D32" s="32"/>
      <c r="E32" s="33"/>
    </row>
  </sheetData>
  <sheetProtection/>
  <mergeCells count="4">
    <mergeCell ref="D7:E7"/>
    <mergeCell ref="F7:G7"/>
    <mergeCell ref="H7:I7"/>
    <mergeCell ref="F4:G4"/>
  </mergeCells>
  <printOptions/>
  <pageMargins left="0.3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Emese</cp:lastModifiedBy>
  <cp:lastPrinted>2017-03-29T10:21:21Z</cp:lastPrinted>
  <dcterms:created xsi:type="dcterms:W3CDTF">1996-10-14T23:33:28Z</dcterms:created>
  <dcterms:modified xsi:type="dcterms:W3CDTF">2017-04-03T12:01:19Z</dcterms:modified>
  <cp:category/>
  <cp:version/>
  <cp:contentType/>
  <cp:contentStatus/>
</cp:coreProperties>
</file>